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hsyc\OneDrive - University of Massachusetts\Desktop\Website\"/>
    </mc:Choice>
  </mc:AlternateContent>
  <bookViews>
    <workbookView xWindow="28680" yWindow="-120" windowWidth="29040" windowHeight="15840" activeTab="1"/>
  </bookViews>
  <sheets>
    <sheet name="Instructions" sheetId="2" r:id="rId1"/>
    <sheet name="Initial Rate Estimation" sheetId="1" r:id="rId2"/>
  </sheets>
  <definedNames>
    <definedName name="solver_adj" localSheetId="1" hidden="1">'Initial Rate Estimation'!$C$5:$C$7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'Initial Rate Estimation'!$K$1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H6" i="1" l="1"/>
  <c r="I6" i="1"/>
  <c r="L6" i="1" s="1"/>
  <c r="I43" i="1"/>
  <c r="L43" i="1" s="1"/>
  <c r="I5" i="1"/>
  <c r="H43" i="1"/>
  <c r="H5" i="1"/>
  <c r="C21" i="1"/>
  <c r="C22" i="1" s="1"/>
  <c r="C18" i="1"/>
  <c r="I7" i="1" l="1"/>
  <c r="L7" i="1" s="1"/>
  <c r="H7" i="1"/>
  <c r="K6" i="1"/>
  <c r="H8" i="1"/>
  <c r="K7" i="1" l="1"/>
  <c r="I8" i="1"/>
  <c r="L8" i="1" s="1"/>
  <c r="I9" i="1" l="1"/>
  <c r="L9" i="1" s="1"/>
  <c r="H9" i="1"/>
  <c r="K8" i="1"/>
  <c r="I10" i="1" l="1"/>
  <c r="L10" i="1" s="1"/>
  <c r="H10" i="1"/>
  <c r="K9" i="1"/>
  <c r="H11" i="1" l="1"/>
  <c r="I11" i="1"/>
  <c r="L11" i="1" s="1"/>
  <c r="K43" i="1"/>
  <c r="K10" i="1"/>
  <c r="I12" i="1" l="1"/>
  <c r="L12" i="1" s="1"/>
  <c r="H12" i="1"/>
  <c r="K11" i="1"/>
  <c r="I13" i="1" l="1"/>
  <c r="L13" i="1" s="1"/>
  <c r="H13" i="1"/>
  <c r="K12" i="1"/>
  <c r="H14" i="1" l="1"/>
  <c r="I14" i="1"/>
  <c r="L14" i="1" s="1"/>
  <c r="K13" i="1"/>
  <c r="H15" i="1" l="1"/>
  <c r="I15" i="1"/>
  <c r="L15" i="1" s="1"/>
  <c r="K14" i="1"/>
  <c r="H16" i="1" l="1"/>
  <c r="I16" i="1"/>
  <c r="L16" i="1" s="1"/>
  <c r="K15" i="1"/>
  <c r="H17" i="1" l="1"/>
  <c r="I17" i="1"/>
  <c r="L17" i="1" s="1"/>
  <c r="K16" i="1"/>
  <c r="H18" i="1" l="1"/>
  <c r="I18" i="1"/>
  <c r="L18" i="1" s="1"/>
  <c r="K17" i="1"/>
  <c r="I19" i="1" l="1"/>
  <c r="L19" i="1" s="1"/>
  <c r="H19" i="1"/>
  <c r="K18" i="1"/>
  <c r="H20" i="1" l="1"/>
  <c r="I20" i="1"/>
  <c r="L20" i="1" s="1"/>
  <c r="K19" i="1"/>
  <c r="I21" i="1" l="1"/>
  <c r="L21" i="1" s="1"/>
  <c r="H21" i="1"/>
  <c r="K20" i="1"/>
  <c r="I22" i="1" l="1"/>
  <c r="L22" i="1" s="1"/>
  <c r="H22" i="1"/>
  <c r="K21" i="1"/>
  <c r="I23" i="1" l="1"/>
  <c r="L23" i="1" s="1"/>
  <c r="H23" i="1"/>
  <c r="K22" i="1"/>
  <c r="I24" i="1" l="1"/>
  <c r="L24" i="1" s="1"/>
  <c r="H24" i="1"/>
  <c r="K23" i="1"/>
  <c r="I25" i="1" l="1"/>
  <c r="L25" i="1" s="1"/>
  <c r="H25" i="1"/>
  <c r="K24" i="1"/>
  <c r="I26" i="1" l="1"/>
  <c r="L26" i="1" s="1"/>
  <c r="H26" i="1"/>
  <c r="K25" i="1"/>
  <c r="I27" i="1" l="1"/>
  <c r="L27" i="1" s="1"/>
  <c r="H27" i="1"/>
  <c r="K26" i="1"/>
  <c r="I28" i="1" l="1"/>
  <c r="L28" i="1" s="1"/>
  <c r="H28" i="1"/>
  <c r="K27" i="1"/>
  <c r="I29" i="1" l="1"/>
  <c r="L29" i="1" s="1"/>
  <c r="H29" i="1"/>
  <c r="K28" i="1"/>
  <c r="H30" i="1" l="1"/>
  <c r="I30" i="1"/>
  <c r="L30" i="1" s="1"/>
  <c r="K29" i="1"/>
  <c r="H31" i="1" l="1"/>
  <c r="I31" i="1"/>
  <c r="L31" i="1" s="1"/>
  <c r="K30" i="1"/>
  <c r="H32" i="1" l="1"/>
  <c r="I32" i="1"/>
  <c r="L32" i="1" s="1"/>
  <c r="K31" i="1"/>
  <c r="H33" i="1" l="1"/>
  <c r="I33" i="1"/>
  <c r="L33" i="1" s="1"/>
  <c r="K32" i="1"/>
  <c r="H34" i="1" l="1"/>
  <c r="K34" i="1" s="1"/>
  <c r="I34" i="1"/>
  <c r="L34" i="1" s="1"/>
  <c r="K33" i="1"/>
  <c r="H35" i="1" l="1"/>
  <c r="I35" i="1"/>
  <c r="L35" i="1" s="1"/>
  <c r="H36" i="1" l="1"/>
  <c r="I36" i="1"/>
  <c r="L36" i="1" s="1"/>
  <c r="K35" i="1"/>
  <c r="H37" i="1" l="1"/>
  <c r="I37" i="1"/>
  <c r="L37" i="1" s="1"/>
  <c r="K36" i="1"/>
  <c r="I38" i="1" l="1"/>
  <c r="L38" i="1" s="1"/>
  <c r="H38" i="1"/>
  <c r="K37" i="1"/>
  <c r="I39" i="1" l="1"/>
  <c r="L39" i="1" s="1"/>
  <c r="H39" i="1"/>
  <c r="K38" i="1"/>
  <c r="H40" i="1" l="1"/>
  <c r="I40" i="1"/>
  <c r="L40" i="1" s="1"/>
  <c r="K39" i="1"/>
  <c r="I41" i="1" l="1"/>
  <c r="L41" i="1" s="1"/>
  <c r="H41" i="1"/>
  <c r="K40" i="1"/>
  <c r="H42" i="1" l="1"/>
  <c r="I42" i="1"/>
  <c r="L42" i="1" s="1"/>
  <c r="L1" i="1" s="1"/>
  <c r="K41" i="1"/>
  <c r="K42" i="1" l="1"/>
  <c r="K1" i="1" s="1"/>
</calcChain>
</file>

<file path=xl/sharedStrings.xml><?xml version="1.0" encoding="utf-8"?>
<sst xmlns="http://schemas.openxmlformats.org/spreadsheetml/2006/main" count="35" uniqueCount="28">
  <si>
    <t>Non-zero rate Asymptote</t>
  </si>
  <si>
    <t>Zero Rate Asymptote</t>
  </si>
  <si>
    <t>Time [min]</t>
  </si>
  <si>
    <t>Measured Rate [umol/g.min]</t>
  </si>
  <si>
    <t>-</t>
  </si>
  <si>
    <t>For Plotting</t>
  </si>
  <si>
    <r>
      <t>r</t>
    </r>
    <r>
      <rPr>
        <b/>
        <vertAlign val="subscript"/>
        <sz val="16"/>
        <color rgb="FF0000FF"/>
        <rFont val="Arial"/>
        <family val="2"/>
      </rPr>
      <t>0</t>
    </r>
    <r>
      <rPr>
        <b/>
        <sz val="16"/>
        <color rgb="FF0000FF"/>
        <rFont val="Arial"/>
        <family val="2"/>
      </rPr>
      <t xml:space="preserve"> [umol/g.min]</t>
    </r>
  </si>
  <si>
    <r>
      <t>r</t>
    </r>
    <r>
      <rPr>
        <b/>
        <vertAlign val="subscript"/>
        <sz val="16"/>
        <color rgb="FF0000FF"/>
        <rFont val="Arial"/>
        <family val="2"/>
      </rPr>
      <t>ss</t>
    </r>
    <r>
      <rPr>
        <b/>
        <sz val="16"/>
        <color rgb="FF0000FF"/>
        <rFont val="Arial"/>
        <family val="2"/>
      </rPr>
      <t xml:space="preserve"> [umol/g.min]</t>
    </r>
  </si>
  <si>
    <r>
      <t>r</t>
    </r>
    <r>
      <rPr>
        <b/>
        <vertAlign val="subscript"/>
        <sz val="16"/>
        <color rgb="FFFF0000"/>
        <rFont val="Arial"/>
        <family val="2"/>
      </rPr>
      <t>0</t>
    </r>
    <r>
      <rPr>
        <b/>
        <sz val="16"/>
        <color rgb="FFFF0000"/>
        <rFont val="Arial"/>
        <family val="2"/>
      </rPr>
      <t xml:space="preserve"> [umol/g.min]</t>
    </r>
  </si>
  <si>
    <r>
      <t>r</t>
    </r>
    <r>
      <rPr>
        <b/>
        <vertAlign val="subscript"/>
        <sz val="16"/>
        <color rgb="FFFF0000"/>
        <rFont val="Arial"/>
        <family val="2"/>
      </rPr>
      <t>ss</t>
    </r>
    <r>
      <rPr>
        <b/>
        <sz val="16"/>
        <color rgb="FFFF0000"/>
        <rFont val="Arial"/>
        <family val="2"/>
      </rPr>
      <t xml:space="preserve"> [umol/g.min]</t>
    </r>
  </si>
  <si>
    <r>
      <t>r</t>
    </r>
    <r>
      <rPr>
        <b/>
        <vertAlign val="subscript"/>
        <sz val="16"/>
        <color theme="1"/>
        <rFont val="Arial"/>
        <family val="2"/>
      </rPr>
      <t>ss</t>
    </r>
    <r>
      <rPr>
        <b/>
        <sz val="16"/>
        <color theme="1"/>
        <rFont val="Arial"/>
        <family val="2"/>
      </rPr>
      <t xml:space="preserve"> [umol/g.min]</t>
    </r>
  </si>
  <si>
    <r>
      <t>r</t>
    </r>
    <r>
      <rPr>
        <b/>
        <vertAlign val="subscript"/>
        <sz val="16"/>
        <color theme="1"/>
        <rFont val="Arial"/>
        <family val="2"/>
      </rPr>
      <t>0</t>
    </r>
    <r>
      <rPr>
        <b/>
        <sz val="16"/>
        <color theme="1"/>
        <rFont val="Arial"/>
        <family val="2"/>
      </rPr>
      <t xml:space="preserve"> [umol/g.min]</t>
    </r>
  </si>
  <si>
    <r>
      <t>k</t>
    </r>
    <r>
      <rPr>
        <b/>
        <vertAlign val="subscript"/>
        <sz val="16"/>
        <color rgb="FF0000FF"/>
        <rFont val="Arial"/>
        <family val="2"/>
      </rPr>
      <t xml:space="preserve">d </t>
    </r>
    <r>
      <rPr>
        <b/>
        <sz val="16"/>
        <color rgb="FF0000FF"/>
        <rFont val="Arial"/>
        <family val="2"/>
      </rPr>
      <t>[1/min]</t>
    </r>
  </si>
  <si>
    <r>
      <t>k</t>
    </r>
    <r>
      <rPr>
        <b/>
        <vertAlign val="subscript"/>
        <sz val="16"/>
        <color rgb="FFFF0000"/>
        <rFont val="Arial"/>
        <family val="2"/>
      </rPr>
      <t xml:space="preserve">d </t>
    </r>
    <r>
      <rPr>
        <b/>
        <sz val="16"/>
        <color rgb="FFFF0000"/>
        <rFont val="Arial"/>
        <family val="2"/>
      </rPr>
      <t>[1/min]</t>
    </r>
  </si>
  <si>
    <t>Sq. Diff.</t>
  </si>
  <si>
    <t>∑ Sq. Diff</t>
  </si>
  <si>
    <t>Zero asymptote rate</t>
  </si>
  <si>
    <t xml:space="preserve">This is a typical first order deactivation model which assumes that at infinite time on stream, the catalyst will asymptotically approach a zero rate. </t>
  </si>
  <si>
    <t>Non-Zero asymptote rate</t>
  </si>
  <si>
    <t xml:space="preserve">First order deactivation model which assumes that at infinite time on stream, the catalyst will asymptotically approach a steady state rate. </t>
  </si>
  <si>
    <t xml:space="preserve">by minimizing the sum of squared deviations using the SOLVER add-in </t>
  </si>
  <si>
    <r>
      <t>Three parameters (Initial rate, r</t>
    </r>
    <r>
      <rPr>
        <vertAlign val="subscript"/>
        <sz val="20"/>
        <color theme="1"/>
        <rFont val="Arial"/>
        <family val="2"/>
      </rPr>
      <t>0</t>
    </r>
    <r>
      <rPr>
        <sz val="20"/>
        <color theme="1"/>
        <rFont val="Arial"/>
        <family val="2"/>
      </rPr>
      <t xml:space="preserve"> ;deactivation constant, k</t>
    </r>
    <r>
      <rPr>
        <vertAlign val="subscript"/>
        <sz val="20"/>
        <color theme="1"/>
        <rFont val="Arial"/>
        <family val="2"/>
      </rPr>
      <t>d</t>
    </r>
    <r>
      <rPr>
        <sz val="20"/>
        <color theme="1"/>
        <rFont val="Arial"/>
        <family val="2"/>
      </rPr>
      <t xml:space="preserve"> and steady state rate, r</t>
    </r>
    <r>
      <rPr>
        <vertAlign val="subscript"/>
        <sz val="20"/>
        <color theme="1"/>
        <rFont val="Arial"/>
        <family val="2"/>
      </rPr>
      <t>ss</t>
    </r>
    <r>
      <rPr>
        <sz val="20"/>
        <color theme="1"/>
        <rFont val="Arial"/>
        <family val="2"/>
      </rPr>
      <t>) need to be fit,</t>
    </r>
  </si>
  <si>
    <r>
      <t>Two parameters (Initial rate, r</t>
    </r>
    <r>
      <rPr>
        <vertAlign val="subscript"/>
        <sz val="20"/>
        <color theme="1"/>
        <rFont val="Arial"/>
        <family val="2"/>
      </rPr>
      <t>0</t>
    </r>
    <r>
      <rPr>
        <sz val="20"/>
        <color theme="1"/>
        <rFont val="Arial"/>
        <family val="2"/>
      </rPr>
      <t xml:space="preserve"> and deactivation constant, k</t>
    </r>
    <r>
      <rPr>
        <vertAlign val="subscript"/>
        <sz val="20"/>
        <color theme="1"/>
        <rFont val="Arial"/>
        <family val="2"/>
      </rPr>
      <t>d</t>
    </r>
    <r>
      <rPr>
        <sz val="20"/>
        <color theme="1"/>
        <rFont val="Arial"/>
        <family val="2"/>
      </rPr>
      <t xml:space="preserve">) need to be fit, by minimizing the sum of squared deviations using the SOLVER add-in </t>
    </r>
  </si>
  <si>
    <t xml:space="preserve">Values to Provide an Initial Guess </t>
  </si>
  <si>
    <t>Raw Data to Input</t>
  </si>
  <si>
    <t>Objective Function to Minimize w/ SOLVER</t>
  </si>
  <si>
    <t>Predicted Rate [umol/g.min]</t>
  </si>
  <si>
    <t>Integrated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</si>
</sst>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E+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18"/>
      <color theme="1"/>
      <name val="Arial"/>
      <family val="2"/>
    </font>
    <font>
      <sz val="18"/>
      <color theme="0"/>
      <name val="Arial"/>
      <family val="2"/>
    </font>
    <font>
      <b/>
      <vertAlign val="subscript"/>
      <sz val="16"/>
      <color rgb="FF0000FF"/>
      <name val="Arial"/>
      <family val="2"/>
    </font>
    <font>
      <b/>
      <vertAlign val="subscript"/>
      <sz val="16"/>
      <color rgb="FFFF0000"/>
      <name val="Arial"/>
      <family val="2"/>
    </font>
    <font>
      <b/>
      <vertAlign val="subscript"/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vertAlign val="subscript"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20"/>
      <color rgb="FFFF0000"/>
      <name val="Arial"/>
      <family val="2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/>
    <xf numFmtId="164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7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7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'Initial Rate Estimation'!$F$6:$F$43</c:f>
              <c:numCache>
                <c:formatCode>General</c:formatCode>
                <c:ptCount val="38"/>
                <c:pt idx="0">
                  <c:v>10</c:v>
                </c:pt>
                <c:pt idx="1">
                  <c:v>18</c:v>
                </c:pt>
                <c:pt idx="2">
                  <c:v>26</c:v>
                </c:pt>
                <c:pt idx="3">
                  <c:v>34</c:v>
                </c:pt>
                <c:pt idx="4">
                  <c:v>42</c:v>
                </c:pt>
                <c:pt idx="5">
                  <c:v>50</c:v>
                </c:pt>
                <c:pt idx="6">
                  <c:v>58</c:v>
                </c:pt>
                <c:pt idx="7">
                  <c:v>66</c:v>
                </c:pt>
                <c:pt idx="8">
                  <c:v>74</c:v>
                </c:pt>
                <c:pt idx="9">
                  <c:v>82</c:v>
                </c:pt>
                <c:pt idx="10">
                  <c:v>90</c:v>
                </c:pt>
                <c:pt idx="11">
                  <c:v>98</c:v>
                </c:pt>
                <c:pt idx="12">
                  <c:v>106</c:v>
                </c:pt>
                <c:pt idx="13">
                  <c:v>114</c:v>
                </c:pt>
                <c:pt idx="14">
                  <c:v>122</c:v>
                </c:pt>
                <c:pt idx="15">
                  <c:v>130</c:v>
                </c:pt>
                <c:pt idx="16">
                  <c:v>138</c:v>
                </c:pt>
                <c:pt idx="17">
                  <c:v>146</c:v>
                </c:pt>
                <c:pt idx="18">
                  <c:v>154</c:v>
                </c:pt>
                <c:pt idx="19">
                  <c:v>162</c:v>
                </c:pt>
                <c:pt idx="20">
                  <c:v>170</c:v>
                </c:pt>
                <c:pt idx="21">
                  <c:v>178</c:v>
                </c:pt>
                <c:pt idx="22">
                  <c:v>186</c:v>
                </c:pt>
                <c:pt idx="23">
                  <c:v>194</c:v>
                </c:pt>
                <c:pt idx="24">
                  <c:v>202</c:v>
                </c:pt>
                <c:pt idx="25">
                  <c:v>210</c:v>
                </c:pt>
                <c:pt idx="26">
                  <c:v>218</c:v>
                </c:pt>
                <c:pt idx="27">
                  <c:v>226</c:v>
                </c:pt>
                <c:pt idx="28">
                  <c:v>234</c:v>
                </c:pt>
                <c:pt idx="29">
                  <c:v>242</c:v>
                </c:pt>
                <c:pt idx="30">
                  <c:v>250</c:v>
                </c:pt>
                <c:pt idx="31">
                  <c:v>258</c:v>
                </c:pt>
                <c:pt idx="32">
                  <c:v>266</c:v>
                </c:pt>
                <c:pt idx="33">
                  <c:v>274</c:v>
                </c:pt>
                <c:pt idx="34">
                  <c:v>282</c:v>
                </c:pt>
                <c:pt idx="35">
                  <c:v>290</c:v>
                </c:pt>
                <c:pt idx="36">
                  <c:v>298</c:v>
                </c:pt>
                <c:pt idx="37">
                  <c:v>300</c:v>
                </c:pt>
              </c:numCache>
            </c:numRef>
          </c:xVal>
          <c:yVal>
            <c:numRef>
              <c:f>'Initial Rate Estimation'!$G$6:$G$43</c:f>
              <c:numCache>
                <c:formatCode>0.0</c:formatCode>
                <c:ptCount val="38"/>
                <c:pt idx="0">
                  <c:v>936.36537653899086</c:v>
                </c:pt>
                <c:pt idx="1">
                  <c:v>842.83816303551544</c:v>
                </c:pt>
                <c:pt idx="2">
                  <c:v>797.26027398509723</c:v>
                </c:pt>
                <c:pt idx="3">
                  <c:v>775.30849618279478</c:v>
                </c:pt>
                <c:pt idx="4">
                  <c:v>723.85526171453989</c:v>
                </c:pt>
                <c:pt idx="5">
                  <c:v>696.93972058572115</c:v>
                </c:pt>
                <c:pt idx="6">
                  <c:v>682.74309044130268</c:v>
                </c:pt>
                <c:pt idx="7">
                  <c:v>614.56765098292522</c:v>
                </c:pt>
                <c:pt idx="8">
                  <c:v>594.81884419190635</c:v>
                </c:pt>
                <c:pt idx="9">
                  <c:v>584.99002114544589</c:v>
                </c:pt>
                <c:pt idx="10">
                  <c:v>577.6494441107933</c:v>
                </c:pt>
                <c:pt idx="11">
                  <c:v>599.42921046052254</c:v>
                </c:pt>
                <c:pt idx="12">
                  <c:v>573.0158142557284</c:v>
                </c:pt>
                <c:pt idx="13">
                  <c:v>570.14210335776875</c:v>
                </c:pt>
                <c:pt idx="14">
                  <c:v>522.58042573099067</c:v>
                </c:pt>
                <c:pt idx="15">
                  <c:v>526.13678910716692</c:v>
                </c:pt>
                <c:pt idx="16">
                  <c:v>552.64588417982031</c:v>
                </c:pt>
                <c:pt idx="17">
                  <c:v>500.96684365017802</c:v>
                </c:pt>
                <c:pt idx="18">
                  <c:v>539.97962832452208</c:v>
                </c:pt>
                <c:pt idx="19">
                  <c:v>528.58194754949352</c:v>
                </c:pt>
                <c:pt idx="20">
                  <c:v>523.68663498016303</c:v>
                </c:pt>
                <c:pt idx="21">
                  <c:v>523.21941235709221</c:v>
                </c:pt>
                <c:pt idx="22">
                  <c:v>527.11698392284552</c:v>
                </c:pt>
                <c:pt idx="23">
                  <c:v>495.32541259085627</c:v>
                </c:pt>
                <c:pt idx="24">
                  <c:v>523.79873620781177</c:v>
                </c:pt>
                <c:pt idx="25">
                  <c:v>516.49778841023885</c:v>
                </c:pt>
                <c:pt idx="26">
                  <c:v>527.38919382476786</c:v>
                </c:pt>
                <c:pt idx="27">
                  <c:v>505.44451183427719</c:v>
                </c:pt>
                <c:pt idx="28">
                  <c:v>501.63950694353235</c:v>
                </c:pt>
                <c:pt idx="29">
                  <c:v>521.9535270257968</c:v>
                </c:pt>
                <c:pt idx="30">
                  <c:v>529.36897349954279</c:v>
                </c:pt>
                <c:pt idx="31">
                  <c:v>501.87084984282711</c:v>
                </c:pt>
                <c:pt idx="32">
                  <c:v>500.44637686261973</c:v>
                </c:pt>
                <c:pt idx="33">
                  <c:v>493.08466484895206</c:v>
                </c:pt>
                <c:pt idx="34">
                  <c:v>496.77643420311068</c:v>
                </c:pt>
                <c:pt idx="35">
                  <c:v>517.51377737268785</c:v>
                </c:pt>
                <c:pt idx="36">
                  <c:v>472.28995598601358</c:v>
                </c:pt>
                <c:pt idx="37">
                  <c:v>525.23937608833319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44-42A2-9C9E-0F7D50A91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472072"/>
        <c:axId val="1034471416"/>
      </c:scatterChart>
      <c:scatterChart>
        <c:scatterStyle val="smoothMarker"/>
        <c:varyColors val="0"/>
        <c:ser>
          <c:idx val="1"/>
          <c:order val="1"/>
          <c:spPr>
            <a:ln w="381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'Initial Rate Estimation'!$F$5:$F$43</c:f>
              <c:numCache>
                <c:formatCode>General</c:formatCode>
                <c:ptCount val="39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34</c:v>
                </c:pt>
                <c:pt idx="5">
                  <c:v>42</c:v>
                </c:pt>
                <c:pt idx="6">
                  <c:v>50</c:v>
                </c:pt>
                <c:pt idx="7">
                  <c:v>58</c:v>
                </c:pt>
                <c:pt idx="8">
                  <c:v>66</c:v>
                </c:pt>
                <c:pt idx="9">
                  <c:v>74</c:v>
                </c:pt>
                <c:pt idx="10">
                  <c:v>82</c:v>
                </c:pt>
                <c:pt idx="11">
                  <c:v>90</c:v>
                </c:pt>
                <c:pt idx="12">
                  <c:v>98</c:v>
                </c:pt>
                <c:pt idx="13">
                  <c:v>106</c:v>
                </c:pt>
                <c:pt idx="14">
                  <c:v>114</c:v>
                </c:pt>
                <c:pt idx="15">
                  <c:v>122</c:v>
                </c:pt>
                <c:pt idx="16">
                  <c:v>130</c:v>
                </c:pt>
                <c:pt idx="17">
                  <c:v>138</c:v>
                </c:pt>
                <c:pt idx="18">
                  <c:v>146</c:v>
                </c:pt>
                <c:pt idx="19">
                  <c:v>154</c:v>
                </c:pt>
                <c:pt idx="20">
                  <c:v>162</c:v>
                </c:pt>
                <c:pt idx="21">
                  <c:v>170</c:v>
                </c:pt>
                <c:pt idx="22">
                  <c:v>178</c:v>
                </c:pt>
                <c:pt idx="23">
                  <c:v>186</c:v>
                </c:pt>
                <c:pt idx="24">
                  <c:v>194</c:v>
                </c:pt>
                <c:pt idx="25">
                  <c:v>202</c:v>
                </c:pt>
                <c:pt idx="26">
                  <c:v>210</c:v>
                </c:pt>
                <c:pt idx="27">
                  <c:v>218</c:v>
                </c:pt>
                <c:pt idx="28">
                  <c:v>226</c:v>
                </c:pt>
                <c:pt idx="29">
                  <c:v>234</c:v>
                </c:pt>
                <c:pt idx="30">
                  <c:v>242</c:v>
                </c:pt>
                <c:pt idx="31">
                  <c:v>250</c:v>
                </c:pt>
                <c:pt idx="32">
                  <c:v>258</c:v>
                </c:pt>
                <c:pt idx="33">
                  <c:v>266</c:v>
                </c:pt>
                <c:pt idx="34">
                  <c:v>274</c:v>
                </c:pt>
                <c:pt idx="35">
                  <c:v>282</c:v>
                </c:pt>
                <c:pt idx="36">
                  <c:v>290</c:v>
                </c:pt>
                <c:pt idx="37">
                  <c:v>298</c:v>
                </c:pt>
                <c:pt idx="38">
                  <c:v>300</c:v>
                </c:pt>
              </c:numCache>
            </c:numRef>
          </c:xVal>
          <c:yVal>
            <c:numRef>
              <c:f>'Initial Rate Estimation'!$H$5:$H$43</c:f>
              <c:numCache>
                <c:formatCode>0.0</c:formatCode>
                <c:ptCount val="39"/>
                <c:pt idx="0">
                  <c:v>1023.2040140393328</c:v>
                </c:pt>
                <c:pt idx="1">
                  <c:v>925.36119107856325</c:v>
                </c:pt>
                <c:pt idx="2">
                  <c:v>860.56239330673225</c:v>
                </c:pt>
                <c:pt idx="3">
                  <c:v>805.74920228562621</c:v>
                </c:pt>
                <c:pt idx="4">
                  <c:v>759.38281875339385</c:v>
                </c:pt>
                <c:pt idx="5">
                  <c:v>720.16157507447258</c:v>
                </c:pt>
                <c:pt idx="6">
                  <c:v>686.98439284606036</c:v>
                </c:pt>
                <c:pt idx="7">
                  <c:v>658.91987175060024</c:v>
                </c:pt>
                <c:pt idx="8">
                  <c:v>635.18014186953053</c:v>
                </c:pt>
                <c:pt idx="9">
                  <c:v>615.09874540068733</c:v>
                </c:pt>
                <c:pt idx="10">
                  <c:v>598.11192684128844</c:v>
                </c:pt>
                <c:pt idx="11">
                  <c:v>583.74280638606353</c:v>
                </c:pt>
                <c:pt idx="12">
                  <c:v>571.58799223208985</c:v>
                </c:pt>
                <c:pt idx="13">
                  <c:v>561.3062559505961</c:v>
                </c:pt>
                <c:pt idx="14">
                  <c:v>552.60895300354753</c:v>
                </c:pt>
                <c:pt idx="15">
                  <c:v>545.25191947518408</c:v>
                </c:pt>
                <c:pt idx="16">
                  <c:v>539.02861753123693</c:v>
                </c:pt>
                <c:pt idx="17">
                  <c:v>533.76433717472889</c:v>
                </c:pt>
                <c:pt idx="18">
                  <c:v>529.31129152122787</c:v>
                </c:pt>
                <c:pt idx="19">
                  <c:v>525.54446790066436</c:v>
                </c:pt>
                <c:pt idx="20">
                  <c:v>522.35811831152864</c:v>
                </c:pt>
                <c:pt idx="21">
                  <c:v>519.66279070214432</c:v>
                </c:pt>
                <c:pt idx="22">
                  <c:v>517.38281773662948</c:v>
                </c:pt>
                <c:pt idx="23">
                  <c:v>515.45419254636317</c:v>
                </c:pt>
                <c:pt idx="24">
                  <c:v>513.8227718318243</c:v>
                </c:pt>
                <c:pt idx="25">
                  <c:v>512.44275586954222</c:v>
                </c:pt>
                <c:pt idx="26">
                  <c:v>511.27540275260492</c:v>
                </c:pt>
                <c:pt idx="27">
                  <c:v>510.28794076892615</c:v>
                </c:pt>
                <c:pt idx="28">
                  <c:v>509.45264838390301</c:v>
                </c:pt>
                <c:pt idx="29">
                  <c:v>508.74607599933552</c:v>
                </c:pt>
                <c:pt idx="30">
                  <c:v>508.1483876406424</c:v>
                </c:pt>
                <c:pt idx="31">
                  <c:v>507.64280409121454</c:v>
                </c:pt>
                <c:pt idx="32">
                  <c:v>507.21513184072774</c:v>
                </c:pt>
                <c:pt idx="33">
                  <c:v>506.85336462333424</c:v>
                </c:pt>
                <c:pt idx="34">
                  <c:v>506.54734635950803</c:v>
                </c:pt>
                <c:pt idx="35">
                  <c:v>506.28848603913417</c:v>
                </c:pt>
                <c:pt idx="36">
                  <c:v>506.06951654160741</c:v>
                </c:pt>
                <c:pt idx="37">
                  <c:v>505.88429062216994</c:v>
                </c:pt>
                <c:pt idx="38">
                  <c:v>505.84262857802224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44-42A2-9C9E-0F7D50A9189D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'Initial Rate Estimation'!$B$17:$B$18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'Initial Rate Estimation'!$C$17:$C$18</c:f>
              <c:numCache>
                <c:formatCode>0.0</c:formatCode>
                <c:ptCount val="2"/>
                <c:pt idx="0">
                  <c:v>504.86754482417939</c:v>
                </c:pt>
                <c:pt idx="1">
                  <c:v>504.86754482417939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044-42A2-9C9E-0F7D50A9189D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'Initial Rate Estimation'!$B$21:$B$22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'Initial Rate Estimation'!$C$21:$C$22</c:f>
              <c:numCache>
                <c:formatCode>0.0</c:formatCode>
                <c:ptCount val="2"/>
                <c:pt idx="0">
                  <c:v>1023.2040140393328</c:v>
                </c:pt>
                <c:pt idx="1">
                  <c:v>1023.2040140393328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044-42A2-9C9E-0F7D50A9189D}"/>
            </c:ext>
          </c:extLst>
        </c:ser>
        <c:ser>
          <c:idx val="4"/>
          <c:order val="4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'Initial Rate Estimation'!$F$5:$F$43</c:f>
              <c:numCache>
                <c:formatCode>General</c:formatCode>
                <c:ptCount val="39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34</c:v>
                </c:pt>
                <c:pt idx="5">
                  <c:v>42</c:v>
                </c:pt>
                <c:pt idx="6">
                  <c:v>50</c:v>
                </c:pt>
                <c:pt idx="7">
                  <c:v>58</c:v>
                </c:pt>
                <c:pt idx="8">
                  <c:v>66</c:v>
                </c:pt>
                <c:pt idx="9">
                  <c:v>74</c:v>
                </c:pt>
                <c:pt idx="10">
                  <c:v>82</c:v>
                </c:pt>
                <c:pt idx="11">
                  <c:v>90</c:v>
                </c:pt>
                <c:pt idx="12">
                  <c:v>98</c:v>
                </c:pt>
                <c:pt idx="13">
                  <c:v>106</c:v>
                </c:pt>
                <c:pt idx="14">
                  <c:v>114</c:v>
                </c:pt>
                <c:pt idx="15">
                  <c:v>122</c:v>
                </c:pt>
                <c:pt idx="16">
                  <c:v>130</c:v>
                </c:pt>
                <c:pt idx="17">
                  <c:v>138</c:v>
                </c:pt>
                <c:pt idx="18">
                  <c:v>146</c:v>
                </c:pt>
                <c:pt idx="19">
                  <c:v>154</c:v>
                </c:pt>
                <c:pt idx="20">
                  <c:v>162</c:v>
                </c:pt>
                <c:pt idx="21">
                  <c:v>170</c:v>
                </c:pt>
                <c:pt idx="22">
                  <c:v>178</c:v>
                </c:pt>
                <c:pt idx="23">
                  <c:v>186</c:v>
                </c:pt>
                <c:pt idx="24">
                  <c:v>194</c:v>
                </c:pt>
                <c:pt idx="25">
                  <c:v>202</c:v>
                </c:pt>
                <c:pt idx="26">
                  <c:v>210</c:v>
                </c:pt>
                <c:pt idx="27">
                  <c:v>218</c:v>
                </c:pt>
                <c:pt idx="28">
                  <c:v>226</c:v>
                </c:pt>
                <c:pt idx="29">
                  <c:v>234</c:v>
                </c:pt>
                <c:pt idx="30">
                  <c:v>242</c:v>
                </c:pt>
                <c:pt idx="31">
                  <c:v>250</c:v>
                </c:pt>
                <c:pt idx="32">
                  <c:v>258</c:v>
                </c:pt>
                <c:pt idx="33">
                  <c:v>266</c:v>
                </c:pt>
                <c:pt idx="34">
                  <c:v>274</c:v>
                </c:pt>
                <c:pt idx="35">
                  <c:v>282</c:v>
                </c:pt>
                <c:pt idx="36">
                  <c:v>290</c:v>
                </c:pt>
                <c:pt idx="37">
                  <c:v>298</c:v>
                </c:pt>
                <c:pt idx="38">
                  <c:v>300</c:v>
                </c:pt>
              </c:numCache>
            </c:numRef>
          </c:xVal>
          <c:yVal>
            <c:numRef>
              <c:f>'Initial Rate Estimation'!$I$5:$I$43</c:f>
              <c:numCache>
                <c:formatCode>0.0</c:formatCode>
                <c:ptCount val="39"/>
                <c:pt idx="0">
                  <c:v>709.41191958130639</c:v>
                </c:pt>
                <c:pt idx="1">
                  <c:v>699.06594988415065</c:v>
                </c:pt>
                <c:pt idx="2">
                  <c:v>690.89791687798163</c:v>
                </c:pt>
                <c:pt idx="3">
                  <c:v>682.82532088058258</c:v>
                </c:pt>
                <c:pt idx="4">
                  <c:v>674.84704678594983</c:v>
                </c:pt>
                <c:pt idx="5">
                  <c:v>666.96199251721202</c:v>
                </c:pt>
                <c:pt idx="6">
                  <c:v>659.16906887439461</c:v>
                </c:pt>
                <c:pt idx="7">
                  <c:v>651.46719938396382</c:v>
                </c:pt>
                <c:pt idx="8">
                  <c:v>643.85532015012836</c:v>
                </c:pt>
                <c:pt idx="9">
                  <c:v>636.33237970787786</c:v>
                </c:pt>
                <c:pt idx="10">
                  <c:v>628.89733887773968</c:v>
                </c:pt>
                <c:pt idx="11">
                  <c:v>621.54917062223171</c:v>
                </c:pt>
                <c:pt idx="12">
                  <c:v>614.2868599039931</c:v>
                </c:pt>
                <c:pt idx="13">
                  <c:v>607.10940354557192</c:v>
                </c:pt>
                <c:pt idx="14">
                  <c:v>600.01581009085191</c:v>
                </c:pt>
                <c:pt idx="15">
                  <c:v>593.00509966809784</c:v>
                </c:pt>
                <c:pt idx="16">
                  <c:v>586.07630385460095</c:v>
                </c:pt>
                <c:pt idx="17">
                  <c:v>579.22846554290629</c:v>
                </c:pt>
                <c:pt idx="18">
                  <c:v>572.46063880860299</c:v>
                </c:pt>
                <c:pt idx="19">
                  <c:v>565.77188877965921</c:v>
                </c:pt>
                <c:pt idx="20">
                  <c:v>559.16129150728364</c:v>
                </c:pt>
                <c:pt idx="21">
                  <c:v>552.62793383829626</c:v>
                </c:pt>
                <c:pt idx="22">
                  <c:v>546.17091328899016</c:v>
                </c:pt>
                <c:pt idx="23">
                  <c:v>539.78933792046701</c:v>
                </c:pt>
                <c:pt idx="24">
                  <c:v>533.48232621542945</c:v>
                </c:pt>
                <c:pt idx="25">
                  <c:v>527.24900695641315</c:v>
                </c:pt>
                <c:pt idx="26">
                  <c:v>521.08851910544081</c:v>
                </c:pt>
                <c:pt idx="27">
                  <c:v>515.00001168508322</c:v>
                </c:pt>
                <c:pt idx="28">
                  <c:v>508.98264366090996</c:v>
                </c:pt>
                <c:pt idx="29">
                  <c:v>503.03558382531298</c:v>
                </c:pt>
                <c:pt idx="30">
                  <c:v>497.15801068268809</c:v>
                </c:pt>
                <c:pt idx="31">
                  <c:v>491.34911233595773</c:v>
                </c:pt>
                <c:pt idx="32">
                  <c:v>485.60808637442005</c:v>
                </c:pt>
                <c:pt idx="33">
                  <c:v>479.93413976290771</c:v>
                </c:pt>
                <c:pt idx="34">
                  <c:v>474.32648873224264</c:v>
                </c:pt>
                <c:pt idx="35">
                  <c:v>468.78435867096982</c:v>
                </c:pt>
                <c:pt idx="36">
                  <c:v>463.3069840183569</c:v>
                </c:pt>
                <c:pt idx="37">
                  <c:v>457.89360815864342</c:v>
                </c:pt>
                <c:pt idx="38">
                  <c:v>456.55017618241914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044-42A2-9C9E-0F7D50A91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472072"/>
        <c:axId val="1034471416"/>
      </c:scatterChart>
      <c:valAx>
        <c:axId val="1034472072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4471416"/>
        <c:crosses val="autoZero"/>
        <c:crossBetween val="midCat"/>
      </c:valAx>
      <c:valAx>
        <c:axId val="1034471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Rate [µmol g</a:t>
                </a:r>
                <a:r>
                  <a:rPr lang="en-US" sz="2000" b="1" baseline="30000"/>
                  <a:t>-1 </a:t>
                </a:r>
                <a:r>
                  <a:rPr lang="en-US" sz="2000" b="1"/>
                  <a:t>min</a:t>
                </a:r>
                <a:r>
                  <a:rPr lang="en-US" sz="2000" b="1" baseline="30000"/>
                  <a:t>-1</a:t>
                </a:r>
                <a:r>
                  <a:rPr lang="en-US" sz="2000" b="1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44720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3</xdr:row>
      <xdr:rowOff>109537</xdr:rowOff>
    </xdr:from>
    <xdr:ext cx="1913922" cy="5975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847725" y="957262"/>
              <a:ext cx="1913922" cy="5975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da</m:t>
                        </m:r>
                      </m:num>
                      <m:den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dt</m:t>
                        </m:r>
                      </m:den>
                    </m:f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</a:rPr>
                      <m:t>=−</m:t>
                    </m:r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k</m:t>
                        </m:r>
                      </m:e>
                      <m:sub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d</m:t>
                        </m:r>
                      </m:sub>
                    </m:sSub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</a:rPr>
                      <m:t>a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</a:rPr>
                      <m:t> ;  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</a:rPr>
                      <m:t>a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r</m:t>
                        </m:r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</a:rPr>
                              <m:t>r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847725" y="957262"/>
              <a:ext cx="1913922" cy="5975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"da" /"dt"  "=-" "k" _"d"  "a ;  a= "  "r(t)" /"r" _"0"  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1</xdr:col>
      <xdr:colOff>152400</xdr:colOff>
      <xdr:row>11</xdr:row>
      <xdr:rowOff>95250</xdr:rowOff>
    </xdr:from>
    <xdr:ext cx="4465782" cy="54732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5F3ACAF-589D-4AB0-8380-164088C9F438}"/>
                </a:ext>
              </a:extLst>
            </xdr:cNvPr>
            <xdr:cNvSpPr txBox="1"/>
          </xdr:nvSpPr>
          <xdr:spPr>
            <a:xfrm>
              <a:off x="764309" y="2877705"/>
              <a:ext cx="4465782" cy="5473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da</m:t>
                      </m:r>
                    </m:num>
                    <m:den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dt</m:t>
                      </m:r>
                    </m:den>
                  </m:f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=−</m:t>
                  </m:r>
                  <m:sSub>
                    <m:sSubPr>
                      <m:ctrlPr>
                        <a:rPr lang="en-US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k</m:t>
                      </m:r>
                    </m:e>
                    <m:sub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</m:t>
                      </m:r>
                    </m:sub>
                  </m:sSub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(</m:t>
                  </m:r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a</m:t>
                  </m:r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− </m:t>
                  </m:r>
                  <m:sSub>
                    <m:sSubPr>
                      <m:ctrlPr>
                        <a:rPr lang="en-US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a</m:t>
                      </m:r>
                    </m:e>
                    <m:sub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ss</m:t>
                      </m:r>
                    </m:sub>
                  </m:sSub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);  </m:t>
                  </m:r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a</m:t>
                  </m:r>
                  <m:r>
                    <m:rPr>
                      <m:nor/>
                    </m:rPr>
                    <a:rPr lang="en-US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n-US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r</m:t>
                      </m:r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(</m:t>
                      </m:r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t</m:t>
                      </m:r>
                      <m:r>
                        <m:rPr>
                          <m:nor/>
                        </m:rPr>
                        <a:rPr lang="en-US" sz="1800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)</m:t>
                      </m:r>
                    </m:num>
                    <m:den>
                      <m:sSub>
                        <m:sSubPr>
                          <m:ctrlPr>
                            <a:rPr lang="en-US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m:rPr>
                              <m:nor/>
                            </m:rPr>
                            <a:rPr lang="en-US" sz="1800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r</m:t>
                          </m:r>
                        </m:e>
                        <m:sub>
                          <m:r>
                            <m:rPr>
                              <m:nor/>
                            </m:rPr>
                            <a:rPr lang="en-US" sz="1800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</m:den>
                  </m:f>
                </m:oMath>
              </a14:m>
              <a:r>
                <a:rPr lang="en-US" sz="1800">
                  <a:latin typeface="Cambria Math" panose="02040503050406030204" pitchFamily="18" charset="0"/>
                  <a:ea typeface="Cambria Math" panose="02040503050406030204" pitchFamily="18" charset="0"/>
                </a:rPr>
                <a:t>   ; 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a</m:t>
                      </m:r>
                    </m:e>
                    <m:sub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ss</m:t>
                      </m:r>
                    </m:sub>
                  </m:sSub>
                  <m:r>
                    <m:rPr>
                      <m:nor/>
                    </m:rPr>
                    <a:rPr lang="en-US" sz="18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= </m:t>
                  </m:r>
                  <m:f>
                    <m:fPr>
                      <m:ctrlPr>
                        <a:rPr lang="en-US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r</m:t>
                      </m:r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(</m:t>
                      </m:r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t</m:t>
                      </m:r>
                      <m:r>
                        <m:rPr>
                          <m:nor/>
                        </m:rPr>
                        <a:rPr lang="en-US" sz="18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→∞)</m:t>
                      </m:r>
                    </m:num>
                    <m:den>
                      <m:sSub>
                        <m:sSubPr>
                          <m:ctrlPr>
                            <a:rPr lang="en-US" sz="1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m:rPr>
                              <m:nor/>
                            </m:rPr>
                            <a:rPr lang="en-US" sz="1800" b="0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r</m:t>
                          </m:r>
                        </m:e>
                        <m:sub>
                          <m:r>
                            <m:rPr>
                              <m:nor/>
                            </m:rPr>
                            <a:rPr lang="en-US" sz="1800" b="0" i="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0</m:t>
                          </m:r>
                        </m:sub>
                      </m:sSub>
                    </m:den>
                  </m:f>
                </m:oMath>
              </a14:m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5F3ACAF-589D-4AB0-8380-164088C9F438}"/>
                </a:ext>
              </a:extLst>
            </xdr:cNvPr>
            <xdr:cNvSpPr txBox="1"/>
          </xdr:nvSpPr>
          <xdr:spPr>
            <a:xfrm>
              <a:off x="764309" y="2877705"/>
              <a:ext cx="4465782" cy="5473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"da" /"dt"  "=−" "k" _"d"  "(a − " "a" _"ss"  ");  a= "  "r(t)" /"r" _"0"  </a:t>
              </a:r>
              <a:r>
                <a:rPr lang="en-US" sz="1800">
                  <a:latin typeface="Cambria Math" panose="02040503050406030204" pitchFamily="18" charset="0"/>
                  <a:ea typeface="Cambria Math" panose="02040503050406030204" pitchFamily="18" charset="0"/>
                </a:rPr>
                <a:t>   ;  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"a" _"ss"  " = "  "r(t→∞)" /"r" _"0"  </a:t>
              </a:r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154997</xdr:colOff>
      <xdr:row>3</xdr:row>
      <xdr:rowOff>172172</xdr:rowOff>
    </xdr:from>
    <xdr:ext cx="1609095" cy="39459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5662179" y="1003445"/>
              <a:ext cx="1609095" cy="3945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8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r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t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 =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e</m:t>
                        </m:r>
                      </m:e>
                      <m:sup>
                        <m:r>
                          <m:rPr>
                            <m:nor/>
                          </m:rPr>
                          <a:rPr lang="en-US" sz="18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8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8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d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n-US" sz="18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t</m:t>
                        </m:r>
                      </m:sup>
                    </m:sSup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r</m:t>
                        </m:r>
                      </m:e>
                      <m:sub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5662179" y="1003445"/>
              <a:ext cx="1609095" cy="3945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"r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(t) =" 〖" e" 〗^(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−" "k" _"d"  "t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) 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"r" _"0" </a:t>
              </a:r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238125</xdr:colOff>
      <xdr:row>11</xdr:row>
      <xdr:rowOff>174481</xdr:rowOff>
    </xdr:from>
    <xdr:ext cx="2678233" cy="3963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8192943" y="2956936"/>
              <a:ext cx="2678233" cy="396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8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r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t</m:t>
                    </m:r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 =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e</m:t>
                        </m:r>
                      </m:e>
                      <m:sup>
                        <m:r>
                          <m:rPr>
                            <m:nor/>
                          </m:rPr>
                          <a:rPr lang="en-US" sz="18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-</m:t>
                        </m:r>
                        <m:sSub>
                          <m:sSub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8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k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8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d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n-US" sz="18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t</m:t>
                        </m:r>
                      </m:sup>
                    </m:sSup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r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- </m:t>
                        </m:r>
                        <m:sSub>
                          <m:sSubPr>
                            <m:ctrlPr>
                              <a:rPr lang="en-US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r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8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ss</m:t>
                            </m:r>
                          </m:sub>
                        </m:sSub>
                      </m:e>
                    </m:d>
                    <m:r>
                      <m:rPr>
                        <m:nor/>
                      </m:rPr>
                      <a:rPr lang="en-US" sz="18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 </m:t>
                    </m:r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r</m:t>
                        </m:r>
                      </m:e>
                      <m:sub>
                        <m:r>
                          <m:rPr>
                            <m:nor/>
                          </m:rPr>
                          <a:rPr lang="en-US" sz="18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ss</m:t>
                        </m:r>
                      </m:sub>
                    </m:sSub>
                  </m:oMath>
                </m:oMathPara>
              </a14:m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62F0ADF-911A-4D6C-B44D-E4FBEFD1D328}"/>
                </a:ext>
              </a:extLst>
            </xdr:cNvPr>
            <xdr:cNvSpPr txBox="1"/>
          </xdr:nvSpPr>
          <xdr:spPr>
            <a:xfrm>
              <a:off x="8192943" y="2956936"/>
              <a:ext cx="2678233" cy="396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"r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(t) =" 〖" e" 〗^(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-" "k" _"d"  "t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) "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" ("r" _"0"  "- " "r" _"ss"  )"+ " "r" _"ss" </a:t>
              </a:r>
              <a:endParaRPr lang="en-US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417079</xdr:colOff>
      <xdr:row>2</xdr:row>
      <xdr:rowOff>173901</xdr:rowOff>
    </xdr:from>
    <xdr:to>
      <xdr:col>27</xdr:col>
      <xdr:colOff>238125</xdr:colOff>
      <xdr:row>34</xdr:row>
      <xdr:rowOff>51087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85C6F-3D72-4AEB-94F2-6B4512DC5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462642</xdr:colOff>
      <xdr:row>18</xdr:row>
      <xdr:rowOff>172192</xdr:rowOff>
    </xdr:from>
    <xdr:to>
      <xdr:col>20</xdr:col>
      <xdr:colOff>268760</xdr:colOff>
      <xdr:row>21</xdr:row>
      <xdr:rowOff>153142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54E947-9A14-482C-8033-2B6E2E7AF7E4}"/>
            </a:ext>
          </a:extLst>
        </xdr:cNvPr>
        <xdr:cNvSpPr txBox="1"/>
      </xdr:nvSpPr>
      <xdr:spPr>
        <a:xfrm>
          <a:off x="18655392" y="5234049"/>
          <a:ext cx="3316761" cy="756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Steady State Rate (r</a:t>
          </a:r>
          <a:r>
            <a:rPr lang="en-US" sz="1800" baseline="-25000">
              <a:latin typeface="Arial" panose="020B0604020202020204" pitchFamily="34" charset="0"/>
              <a:cs typeface="Arial" panose="020B0604020202020204" pitchFamily="34" charset="0"/>
            </a:rPr>
            <a:t>SS</a:t>
          </a:r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0.14141</cdr:x>
      <cdr:y>0.10616</cdr:y>
    </cdr:from>
    <cdr:to>
      <cdr:x>0.96122</cdr:x>
      <cdr:y>0.17799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DD03782-179D-4AC1-8133-ADA82472A699}"/>
            </a:ext>
          </a:extLst>
        </cdr:cNvPr>
        <cdr:cNvSpPr txBox="1"/>
      </cdr:nvSpPr>
      <cdr:spPr>
        <a:xfrm xmlns:a="http://schemas.openxmlformats.org/drawingml/2006/main">
          <a:off x="1215778" y="904265"/>
          <a:ext cx="7048499" cy="611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Initial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Rate (r</a:t>
          </a:r>
          <a:r>
            <a:rPr lang="en-US" sz="1800" baseline="-250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0.07873</cdr:x>
      <cdr:y>0.21236</cdr:y>
    </cdr:from>
    <cdr:to>
      <cdr:x>0.65376</cdr:x>
      <cdr:y>0.28419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836AFD-3AF7-424E-B257-4ABCBC728A5E}"/>
            </a:ext>
          </a:extLst>
        </cdr:cNvPr>
        <cdr:cNvSpPr txBox="1"/>
      </cdr:nvSpPr>
      <cdr:spPr>
        <a:xfrm xmlns:a="http://schemas.openxmlformats.org/drawingml/2006/main">
          <a:off x="590707" y="1699955"/>
          <a:ext cx="4314510" cy="575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r(t) = e</a:t>
          </a:r>
          <a:r>
            <a:rPr lang="en-US" sz="1800" b="1" baseline="30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-k</a:t>
          </a:r>
          <a:r>
            <a:rPr lang="en-US" sz="1800" b="1" baseline="20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en-US" sz="1800" b="1" baseline="30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t </a:t>
          </a:r>
          <a:r>
            <a:rPr lang="en-US" sz="18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(r</a:t>
          </a:r>
          <a:r>
            <a:rPr lang="en-US" sz="1800" b="1" baseline="-25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0 </a:t>
          </a:r>
          <a:r>
            <a:rPr lang="en-US" sz="18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US" sz="1800" b="1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800" b="1" baseline="-25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SS</a:t>
          </a:r>
          <a:r>
            <a:rPr lang="en-US" sz="1800" b="1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 + r</a:t>
          </a:r>
          <a:r>
            <a:rPr lang="en-US" sz="1800" b="1" baseline="-250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SS</a:t>
          </a:r>
          <a:r>
            <a:rPr lang="en-US" sz="1800" b="1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800" b="1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0.72328</cdr:x>
      <cdr:y>0.56782</cdr:y>
    </cdr:from>
    <cdr:to>
      <cdr:x>0.93981</cdr:x>
      <cdr:y>0.63965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36E614C-EFB5-4538-9533-0615AF283E27}"/>
            </a:ext>
          </a:extLst>
        </cdr:cNvPr>
        <cdr:cNvSpPr txBox="1"/>
      </cdr:nvSpPr>
      <cdr:spPr>
        <a:xfrm xmlns:a="http://schemas.openxmlformats.org/drawingml/2006/main">
          <a:off x="5426863" y="4545536"/>
          <a:ext cx="1624647" cy="575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r(t) = e</a:t>
          </a:r>
          <a:r>
            <a:rPr lang="en-US" sz="1800" b="1" baseline="30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-k</a:t>
          </a:r>
          <a:r>
            <a:rPr lang="en-US" sz="1800" b="1" baseline="20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en-US" sz="1800" b="1" baseline="30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 </a:t>
          </a:r>
          <a:r>
            <a:rPr lang="en-US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800" b="1" baseline="-25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lang="en-US" sz="18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17"/>
  <sheetViews>
    <sheetView zoomScale="55" zoomScaleNormal="55" workbookViewId="0">
      <selection activeCell="P21" sqref="P21"/>
    </sheetView>
  </sheetViews>
  <sheetFormatPr defaultRowHeight="14.5" x14ac:dyDescent="0.35"/>
  <sheetData>
    <row r="2" spans="2:18" ht="25" x14ac:dyDescent="0.5">
      <c r="B2" s="19" t="s">
        <v>16</v>
      </c>
    </row>
    <row r="3" spans="2:18" ht="25" x14ac:dyDescent="0.5">
      <c r="B3" s="20" t="s">
        <v>17</v>
      </c>
    </row>
    <row r="4" spans="2:18" x14ac:dyDescent="0.35">
      <c r="B4" s="17"/>
      <c r="C4" s="17"/>
      <c r="D4" s="17"/>
      <c r="E4" s="17"/>
      <c r="G4" s="17"/>
      <c r="H4" s="17"/>
      <c r="I4" s="17"/>
      <c r="J4" s="17"/>
      <c r="K4" s="17"/>
      <c r="L4" s="17"/>
    </row>
    <row r="5" spans="2:18" ht="14.5" customHeight="1" x14ac:dyDescent="0.35">
      <c r="B5" s="17"/>
      <c r="C5" s="17"/>
      <c r="D5" s="17"/>
      <c r="E5" s="17"/>
      <c r="G5" s="21" t="s">
        <v>27</v>
      </c>
      <c r="H5" s="21"/>
      <c r="I5" s="21"/>
      <c r="J5" s="17"/>
      <c r="K5" s="17"/>
      <c r="L5" s="17"/>
    </row>
    <row r="6" spans="2:18" ht="14.5" customHeight="1" x14ac:dyDescent="0.35">
      <c r="B6" s="17"/>
      <c r="C6" s="17"/>
      <c r="D6" s="17"/>
      <c r="E6" s="17"/>
      <c r="G6" s="21"/>
      <c r="H6" s="21"/>
      <c r="I6" s="21"/>
      <c r="J6" s="17"/>
      <c r="K6" s="17"/>
      <c r="L6" s="17"/>
    </row>
    <row r="7" spans="2:18" x14ac:dyDescent="0.35">
      <c r="B7" s="17"/>
      <c r="C7" s="17"/>
      <c r="D7" s="17"/>
      <c r="E7" s="17"/>
      <c r="G7" s="17"/>
      <c r="H7" s="17"/>
      <c r="I7" s="17"/>
      <c r="J7" s="17"/>
      <c r="K7" s="17"/>
      <c r="L7" s="17"/>
    </row>
    <row r="8" spans="2:18" ht="30" x14ac:dyDescent="0.75">
      <c r="B8" s="20" t="s">
        <v>22</v>
      </c>
    </row>
    <row r="10" spans="2:18" ht="25" x14ac:dyDescent="0.5">
      <c r="B10" s="19" t="s">
        <v>18</v>
      </c>
    </row>
    <row r="11" spans="2:18" ht="25" x14ac:dyDescent="0.5">
      <c r="B11" s="20" t="s">
        <v>19</v>
      </c>
    </row>
    <row r="12" spans="2:18" x14ac:dyDescent="0.35">
      <c r="B12" s="17"/>
      <c r="C12" s="17"/>
      <c r="D12" s="17"/>
      <c r="E12" s="17"/>
      <c r="F12" s="17"/>
      <c r="G12" s="17"/>
      <c r="H12" s="17"/>
      <c r="I12" s="17"/>
      <c r="K12" s="17"/>
      <c r="L12" s="17"/>
      <c r="M12" s="17"/>
      <c r="N12" s="17"/>
      <c r="O12" s="17"/>
      <c r="P12" s="17"/>
      <c r="Q12" s="17"/>
      <c r="R12" s="17"/>
    </row>
    <row r="13" spans="2:18" x14ac:dyDescent="0.35">
      <c r="B13" s="17"/>
      <c r="C13" s="17"/>
      <c r="D13" s="17"/>
      <c r="E13" s="17"/>
      <c r="F13" s="17"/>
      <c r="G13" s="17"/>
      <c r="H13" s="17"/>
      <c r="I13" s="17"/>
      <c r="K13" s="21" t="s">
        <v>27</v>
      </c>
      <c r="L13" s="21"/>
      <c r="M13" s="21"/>
      <c r="N13" s="17"/>
      <c r="O13" s="17"/>
      <c r="P13" s="17"/>
      <c r="Q13" s="17"/>
      <c r="R13" s="17"/>
    </row>
    <row r="14" spans="2:18" x14ac:dyDescent="0.35">
      <c r="B14" s="17"/>
      <c r="C14" s="17"/>
      <c r="D14" s="17"/>
      <c r="E14" s="17"/>
      <c r="F14" s="17"/>
      <c r="G14" s="17"/>
      <c r="H14" s="17"/>
      <c r="I14" s="17"/>
      <c r="K14" s="21"/>
      <c r="L14" s="21"/>
      <c r="M14" s="21"/>
      <c r="N14" s="17"/>
      <c r="O14" s="17"/>
      <c r="P14" s="17"/>
      <c r="Q14" s="17"/>
      <c r="R14" s="17"/>
    </row>
    <row r="15" spans="2:18" x14ac:dyDescent="0.35">
      <c r="B15" s="17"/>
      <c r="C15" s="17"/>
      <c r="D15" s="17"/>
      <c r="E15" s="17"/>
      <c r="F15" s="17"/>
      <c r="G15" s="17"/>
      <c r="H15" s="17"/>
      <c r="I15" s="17"/>
      <c r="K15" s="17"/>
      <c r="L15" s="17"/>
      <c r="M15" s="17"/>
      <c r="N15" s="17"/>
      <c r="O15" s="17"/>
      <c r="P15" s="17"/>
      <c r="Q15" s="17"/>
      <c r="R15" s="17"/>
    </row>
    <row r="16" spans="2:18" ht="30" x14ac:dyDescent="0.75">
      <c r="B16" s="20" t="s">
        <v>21</v>
      </c>
    </row>
    <row r="17" spans="2:2" ht="22.5" x14ac:dyDescent="0.45">
      <c r="B17" s="18" t="s">
        <v>20</v>
      </c>
    </row>
  </sheetData>
  <mergeCells count="2">
    <mergeCell ref="G5:I6"/>
    <mergeCell ref="K13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tabSelected="1" zoomScale="40" zoomScaleNormal="40" workbookViewId="0">
      <selection activeCell="C7" sqref="C7"/>
    </sheetView>
  </sheetViews>
  <sheetFormatPr defaultColWidth="8.7265625" defaultRowHeight="14" x14ac:dyDescent="0.3"/>
  <cols>
    <col min="1" max="1" width="8.7265625" style="2"/>
    <col min="2" max="2" width="25.453125" style="2" bestFit="1" customWidth="1"/>
    <col min="3" max="3" width="34.7265625" style="2" customWidth="1"/>
    <col min="4" max="5" width="8.7265625" style="2"/>
    <col min="6" max="6" width="17.1796875" style="2" bestFit="1" customWidth="1"/>
    <col min="7" max="7" width="51.90625" style="2" bestFit="1" customWidth="1"/>
    <col min="8" max="9" width="51.453125" style="2" bestFit="1" customWidth="1"/>
    <col min="10" max="10" width="18.08984375" style="2" bestFit="1" customWidth="1"/>
    <col min="11" max="12" width="15.36328125" style="2" bestFit="1" customWidth="1"/>
    <col min="13" max="16384" width="8.7265625" style="2"/>
  </cols>
  <sheetData>
    <row r="1" spans="2:22" ht="25" x14ac:dyDescent="0.5">
      <c r="J1" s="34" t="s">
        <v>15</v>
      </c>
      <c r="K1" s="15">
        <f>SUM(K6:K43)</f>
        <v>3.1330542524287616E-2</v>
      </c>
      <c r="L1" s="15">
        <f>SUM(L6:L43)</f>
        <v>0.2862197366684317</v>
      </c>
      <c r="N1" s="33" t="s">
        <v>25</v>
      </c>
      <c r="O1" s="33"/>
      <c r="P1" s="33"/>
      <c r="Q1" s="33"/>
      <c r="R1" s="33"/>
      <c r="S1" s="33"/>
      <c r="T1" s="33"/>
      <c r="U1" s="33"/>
      <c r="V1" s="33"/>
    </row>
    <row r="2" spans="2:22" ht="25" x14ac:dyDescent="0.5">
      <c r="B2" s="28" t="s">
        <v>23</v>
      </c>
      <c r="C2" s="28"/>
      <c r="F2" s="22" t="s">
        <v>24</v>
      </c>
      <c r="G2" s="22"/>
      <c r="H2" s="20"/>
      <c r="I2" s="20"/>
    </row>
    <row r="3" spans="2:22" ht="25" x14ac:dyDescent="0.5">
      <c r="F3" s="20"/>
      <c r="G3" s="20"/>
      <c r="H3" s="23" t="s">
        <v>0</v>
      </c>
      <c r="I3" s="24" t="s">
        <v>1</v>
      </c>
      <c r="J3" s="12"/>
    </row>
    <row r="4" spans="2:22" ht="25" x14ac:dyDescent="0.5">
      <c r="B4" s="29" t="s">
        <v>0</v>
      </c>
      <c r="C4" s="29"/>
      <c r="F4" s="25" t="s">
        <v>2</v>
      </c>
      <c r="G4" s="26" t="s">
        <v>3</v>
      </c>
      <c r="H4" s="27" t="s">
        <v>26</v>
      </c>
      <c r="I4" s="27" t="s">
        <v>26</v>
      </c>
      <c r="J4" s="3"/>
      <c r="K4" s="34" t="s">
        <v>14</v>
      </c>
      <c r="L4" s="34" t="s">
        <v>14</v>
      </c>
    </row>
    <row r="5" spans="2:22" ht="24" x14ac:dyDescent="0.6">
      <c r="B5" s="7" t="s">
        <v>6</v>
      </c>
      <c r="C5" s="8">
        <v>1023.2040140393328</v>
      </c>
      <c r="F5" s="9">
        <v>0</v>
      </c>
      <c r="G5" s="9" t="s">
        <v>4</v>
      </c>
      <c r="H5" s="13">
        <f>EXP(-$C$6*F5)*($C$5-$C$7)+$C$7</f>
        <v>1023.2040140393328</v>
      </c>
      <c r="I5" s="13">
        <f>EXP(-$C$11*F5)*($C$10-$C$12)+$C$12</f>
        <v>709.41191958130639</v>
      </c>
      <c r="K5" s="11"/>
      <c r="L5" s="11"/>
    </row>
    <row r="6" spans="2:22" ht="24" x14ac:dyDescent="0.6">
      <c r="B6" s="7" t="s">
        <v>12</v>
      </c>
      <c r="C6" s="10">
        <v>2.0919521653853419E-2</v>
      </c>
      <c r="F6" s="9">
        <v>10</v>
      </c>
      <c r="G6" s="13">
        <v>936.36537653899086</v>
      </c>
      <c r="H6" s="13">
        <f>EXP(-$C$6*F6)*($C$5-$C$7)+$C$7</f>
        <v>925.36119107856325</v>
      </c>
      <c r="I6" s="13">
        <f>EXP(-$C$11*F6)*($C$10-$C$12)+$C$12</f>
        <v>699.06594988415065</v>
      </c>
      <c r="K6" s="14">
        <f>((H6-G6)/G6)^2</f>
        <v>1.3810999486517278E-4</v>
      </c>
      <c r="L6" s="14">
        <f>((I6-G6)/G6)^2</f>
        <v>6.4224788758549201E-2</v>
      </c>
    </row>
    <row r="7" spans="2:22" ht="24" x14ac:dyDescent="0.6">
      <c r="B7" s="7" t="s">
        <v>7</v>
      </c>
      <c r="C7" s="8">
        <v>504.86754482417939</v>
      </c>
      <c r="F7" s="9">
        <v>18</v>
      </c>
      <c r="G7" s="13">
        <v>842.83816303551544</v>
      </c>
      <c r="H7" s="13">
        <f>EXP(-$C$6*F7)*($C$5-$C$7)+$C$7</f>
        <v>860.56239330673225</v>
      </c>
      <c r="I7" s="13">
        <f>EXP(-$C$11*F7)*($C$10-$C$12)+$C$12</f>
        <v>690.89791687798163</v>
      </c>
      <c r="K7" s="14">
        <f t="shared" ref="K7:K43" si="0">((H7-G7)/G7)^2</f>
        <v>4.4222814951520189E-4</v>
      </c>
      <c r="L7" s="14">
        <f t="shared" ref="L7:L43" si="1">((I7-G7)/G7)^2</f>
        <v>3.2498047383353219E-2</v>
      </c>
    </row>
    <row r="8" spans="2:22" ht="20" x14ac:dyDescent="0.4">
      <c r="B8" s="3"/>
      <c r="F8" s="9">
        <v>26</v>
      </c>
      <c r="G8" s="13">
        <v>797.26027398509723</v>
      </c>
      <c r="H8" s="13">
        <f>EXP(-$C$6*F8)*($C$5-$C$7)+$C$7</f>
        <v>805.74920228562621</v>
      </c>
      <c r="I8" s="13">
        <f>EXP(-$C$11*F8)*($C$10-$C$12)+$C$12</f>
        <v>682.82532088058258</v>
      </c>
      <c r="K8" s="14">
        <f t="shared" si="0"/>
        <v>1.1337191482153127E-4</v>
      </c>
      <c r="L8" s="14">
        <f t="shared" si="1"/>
        <v>2.0602368123266639E-2</v>
      </c>
    </row>
    <row r="9" spans="2:22" ht="25" x14ac:dyDescent="0.5">
      <c r="B9" s="30" t="s">
        <v>1</v>
      </c>
      <c r="C9" s="31"/>
      <c r="F9" s="9">
        <v>34</v>
      </c>
      <c r="G9" s="13">
        <v>775.30849618279478</v>
      </c>
      <c r="H9" s="13">
        <f>EXP(-$C$6*F9)*($C$5-$C$7)+$C$7</f>
        <v>759.38281875339385</v>
      </c>
      <c r="I9" s="13">
        <f>EXP(-$C$11*F9)*($C$10-$C$12)+$C$12</f>
        <v>674.84704678594983</v>
      </c>
      <c r="K9" s="14">
        <f t="shared" si="0"/>
        <v>4.2193615750934414E-4</v>
      </c>
      <c r="L9" s="14">
        <f t="shared" si="1"/>
        <v>1.6789965077719442E-2</v>
      </c>
    </row>
    <row r="10" spans="2:22" ht="24" x14ac:dyDescent="0.6">
      <c r="B10" s="6" t="s">
        <v>8</v>
      </c>
      <c r="C10" s="8">
        <v>709.41191958130639</v>
      </c>
      <c r="F10" s="9">
        <v>42</v>
      </c>
      <c r="G10" s="13">
        <v>723.85526171453989</v>
      </c>
      <c r="H10" s="13">
        <f>EXP(-$C$6*F10)*($C$5-$C$7)+$C$7</f>
        <v>720.16157507447258</v>
      </c>
      <c r="I10" s="13">
        <f>EXP(-$C$11*F10)*($C$10-$C$12)+$C$12</f>
        <v>666.96199251721202</v>
      </c>
      <c r="K10" s="14">
        <f t="shared" si="0"/>
        <v>2.6038539791418127E-5</v>
      </c>
      <c r="L10" s="14">
        <f t="shared" si="1"/>
        <v>6.1775790077401218E-3</v>
      </c>
    </row>
    <row r="11" spans="2:22" ht="24" x14ac:dyDescent="0.6">
      <c r="B11" s="6" t="s">
        <v>13</v>
      </c>
      <c r="C11" s="10">
        <v>1.4691257852614363E-3</v>
      </c>
      <c r="F11" s="9">
        <v>50</v>
      </c>
      <c r="G11" s="13">
        <v>696.93972058572115</v>
      </c>
      <c r="H11" s="13">
        <f>EXP(-$C$6*F11)*($C$5-$C$7)+$C$7</f>
        <v>686.98439284606036</v>
      </c>
      <c r="I11" s="13">
        <f>EXP(-$C$11*F11)*($C$10-$C$12)+$C$12</f>
        <v>659.16906887439461</v>
      </c>
      <c r="K11" s="14">
        <f t="shared" si="0"/>
        <v>2.0404252546732965E-4</v>
      </c>
      <c r="L11" s="14">
        <f t="shared" si="1"/>
        <v>2.9370985777564911E-3</v>
      </c>
    </row>
    <row r="12" spans="2:22" ht="24" x14ac:dyDescent="0.6">
      <c r="B12" s="6" t="s">
        <v>9</v>
      </c>
      <c r="C12" s="9">
        <v>0</v>
      </c>
      <c r="F12" s="9">
        <v>58</v>
      </c>
      <c r="G12" s="13">
        <v>682.74309044130268</v>
      </c>
      <c r="H12" s="13">
        <f>EXP(-$C$6*F12)*($C$5-$C$7)+$C$7</f>
        <v>658.91987175060024</v>
      </c>
      <c r="I12" s="13">
        <f>EXP(-$C$11*F12)*($C$10-$C$12)+$C$12</f>
        <v>651.46719938396382</v>
      </c>
      <c r="K12" s="14">
        <f t="shared" si="0"/>
        <v>1.217548437356328E-3</v>
      </c>
      <c r="L12" s="14">
        <f t="shared" si="1"/>
        <v>2.0984796214409268E-3</v>
      </c>
    </row>
    <row r="13" spans="2:22" ht="20" x14ac:dyDescent="0.4">
      <c r="F13" s="9">
        <v>66</v>
      </c>
      <c r="G13" s="13">
        <v>614.56765098292522</v>
      </c>
      <c r="H13" s="13">
        <f>EXP(-$C$6*F13)*($C$5-$C$7)+$C$7</f>
        <v>635.18014186953053</v>
      </c>
      <c r="I13" s="13">
        <f>EXP(-$C$11*F13)*($C$10-$C$12)+$C$12</f>
        <v>643.85532015012836</v>
      </c>
      <c r="K13" s="14">
        <f t="shared" si="0"/>
        <v>1.1249197979397922E-3</v>
      </c>
      <c r="L13" s="14">
        <f t="shared" si="1"/>
        <v>2.2710684661669148E-3</v>
      </c>
    </row>
    <row r="14" spans="2:22" ht="25" x14ac:dyDescent="0.5">
      <c r="B14" s="32" t="s">
        <v>5</v>
      </c>
      <c r="C14" s="32"/>
      <c r="F14" s="9">
        <v>74</v>
      </c>
      <c r="G14" s="13">
        <v>594.81884419190635</v>
      </c>
      <c r="H14" s="13">
        <f>EXP(-$C$6*F14)*($C$5-$C$7)+$C$7</f>
        <v>615.09874540068733</v>
      </c>
      <c r="I14" s="13">
        <f>EXP(-$C$11*F14)*($C$10-$C$12)+$C$12</f>
        <v>636.33237970787786</v>
      </c>
      <c r="K14" s="14">
        <f t="shared" si="0"/>
        <v>1.162417748958623E-3</v>
      </c>
      <c r="L14" s="14">
        <f t="shared" si="1"/>
        <v>4.8709088888464497E-3</v>
      </c>
    </row>
    <row r="15" spans="2:22" ht="20" x14ac:dyDescent="0.4">
      <c r="F15" s="9">
        <v>82</v>
      </c>
      <c r="G15" s="13">
        <v>584.99002114544589</v>
      </c>
      <c r="H15" s="13">
        <f>EXP(-$C$6*F15)*($C$5-$C$7)+$C$7</f>
        <v>598.11192684128844</v>
      </c>
      <c r="I15" s="13">
        <f>EXP(-$C$11*F15)*($C$10-$C$12)+$C$12</f>
        <v>628.89733887773968</v>
      </c>
      <c r="K15" s="14">
        <f t="shared" si="0"/>
        <v>5.0314934163132028E-4</v>
      </c>
      <c r="L15" s="14">
        <f t="shared" si="1"/>
        <v>5.6334818386962878E-3</v>
      </c>
    </row>
    <row r="16" spans="2:22" ht="24" x14ac:dyDescent="0.6">
      <c r="B16" s="16" t="s">
        <v>2</v>
      </c>
      <c r="C16" s="16" t="s">
        <v>10</v>
      </c>
      <c r="F16" s="9">
        <v>90</v>
      </c>
      <c r="G16" s="13">
        <v>577.6494441107933</v>
      </c>
      <c r="H16" s="13">
        <f>EXP(-$C$6*F16)*($C$5-$C$7)+$C$7</f>
        <v>583.74280638606353</v>
      </c>
      <c r="I16" s="13">
        <f>EXP(-$C$11*F16)*($C$10-$C$12)+$C$12</f>
        <v>621.54917062223171</v>
      </c>
      <c r="K16" s="14">
        <f t="shared" si="0"/>
        <v>1.1127184251626151E-4</v>
      </c>
      <c r="L16" s="14">
        <f t="shared" si="1"/>
        <v>5.7755707707758328E-3</v>
      </c>
    </row>
    <row r="17" spans="2:12" ht="20" x14ac:dyDescent="0.4">
      <c r="B17" s="4">
        <v>0</v>
      </c>
      <c r="C17" s="5">
        <f>C7</f>
        <v>504.86754482417939</v>
      </c>
      <c r="F17" s="9">
        <v>98</v>
      </c>
      <c r="G17" s="13">
        <v>599.42921046052254</v>
      </c>
      <c r="H17" s="13">
        <f>EXP(-$C$6*F17)*($C$5-$C$7)+$C$7</f>
        <v>571.58799223208985</v>
      </c>
      <c r="I17" s="13">
        <f>EXP(-$C$11*F17)*($C$10-$C$12)+$C$12</f>
        <v>614.2868599039931</v>
      </c>
      <c r="K17" s="14">
        <f t="shared" si="0"/>
        <v>2.1572509253444793E-3</v>
      </c>
      <c r="L17" s="14">
        <f t="shared" si="1"/>
        <v>6.1436209047526879E-4</v>
      </c>
    </row>
    <row r="18" spans="2:12" ht="20" x14ac:dyDescent="0.4">
      <c r="B18" s="4">
        <v>300</v>
      </c>
      <c r="C18" s="5">
        <f>C17</f>
        <v>504.86754482417939</v>
      </c>
      <c r="F18" s="9">
        <v>106</v>
      </c>
      <c r="G18" s="13">
        <v>573.0158142557284</v>
      </c>
      <c r="H18" s="13">
        <f>EXP(-$C$6*F18)*($C$5-$C$7)+$C$7</f>
        <v>561.3062559505961</v>
      </c>
      <c r="I18" s="13">
        <f>EXP(-$C$11*F18)*($C$10-$C$12)+$C$12</f>
        <v>607.10940354557192</v>
      </c>
      <c r="K18" s="14">
        <f t="shared" si="0"/>
        <v>4.1758780855717003E-4</v>
      </c>
      <c r="L18" s="14">
        <f t="shared" si="1"/>
        <v>3.5400731356308376E-3</v>
      </c>
    </row>
    <row r="19" spans="2:12" ht="20" x14ac:dyDescent="0.4">
      <c r="B19" s="1"/>
      <c r="C19" s="1"/>
      <c r="F19" s="9">
        <v>114</v>
      </c>
      <c r="G19" s="13">
        <v>570.14210335776875</v>
      </c>
      <c r="H19" s="13">
        <f>EXP(-$C$6*F19)*($C$5-$C$7)+$C$7</f>
        <v>552.60895300354753</v>
      </c>
      <c r="I19" s="13">
        <f>EXP(-$C$11*F19)*($C$10-$C$12)+$C$12</f>
        <v>600.01581009085191</v>
      </c>
      <c r="K19" s="14">
        <f t="shared" si="0"/>
        <v>9.4570064880252879E-4</v>
      </c>
      <c r="L19" s="14">
        <f t="shared" si="1"/>
        <v>2.7454402683121182E-3</v>
      </c>
    </row>
    <row r="20" spans="2:12" ht="24" x14ac:dyDescent="0.6">
      <c r="B20" s="16" t="s">
        <v>2</v>
      </c>
      <c r="C20" s="16" t="s">
        <v>11</v>
      </c>
      <c r="F20" s="9">
        <v>122</v>
      </c>
      <c r="G20" s="13">
        <v>522.58042573099067</v>
      </c>
      <c r="H20" s="13">
        <f>EXP(-$C$6*F20)*($C$5-$C$7)+$C$7</f>
        <v>545.25191947518408</v>
      </c>
      <c r="I20" s="13">
        <f>EXP(-$C$11*F20)*($C$10-$C$12)+$C$12</f>
        <v>593.00509966809784</v>
      </c>
      <c r="K20" s="14">
        <f t="shared" si="0"/>
        <v>1.8821489669848383E-3</v>
      </c>
      <c r="L20" s="14">
        <f t="shared" si="1"/>
        <v>1.816115282930169E-2</v>
      </c>
    </row>
    <row r="21" spans="2:12" ht="20" x14ac:dyDescent="0.4">
      <c r="B21" s="4">
        <v>0</v>
      </c>
      <c r="C21" s="5">
        <f>C5</f>
        <v>1023.2040140393328</v>
      </c>
      <c r="F21" s="9">
        <v>130</v>
      </c>
      <c r="G21" s="13">
        <v>526.13678910716692</v>
      </c>
      <c r="H21" s="13">
        <f>EXP(-$C$6*F21)*($C$5-$C$7)+$C$7</f>
        <v>539.02861753123693</v>
      </c>
      <c r="I21" s="13">
        <f>EXP(-$C$11*F21)*($C$10-$C$12)+$C$12</f>
        <v>586.07630385460095</v>
      </c>
      <c r="K21" s="14">
        <f t="shared" si="0"/>
        <v>6.0038757183417156E-4</v>
      </c>
      <c r="L21" s="14">
        <f t="shared" si="1"/>
        <v>1.2978637581789885E-2</v>
      </c>
    </row>
    <row r="22" spans="2:12" ht="20" x14ac:dyDescent="0.4">
      <c r="B22" s="4">
        <v>300</v>
      </c>
      <c r="C22" s="5">
        <f>C21</f>
        <v>1023.2040140393328</v>
      </c>
      <c r="F22" s="9">
        <v>138</v>
      </c>
      <c r="G22" s="13">
        <v>552.64588417982031</v>
      </c>
      <c r="H22" s="13">
        <f>EXP(-$C$6*F22)*($C$5-$C$7)+$C$7</f>
        <v>533.76433717472889</v>
      </c>
      <c r="I22" s="13">
        <f>EXP(-$C$11*F22)*($C$10-$C$12)+$C$12</f>
        <v>579.22846554290629</v>
      </c>
      <c r="K22" s="14">
        <f t="shared" si="0"/>
        <v>1.1672967281549167E-3</v>
      </c>
      <c r="L22" s="14">
        <f t="shared" si="1"/>
        <v>2.3136647169787663E-3</v>
      </c>
    </row>
    <row r="23" spans="2:12" ht="20" x14ac:dyDescent="0.4">
      <c r="F23" s="9">
        <v>146</v>
      </c>
      <c r="G23" s="13">
        <v>500.96684365017802</v>
      </c>
      <c r="H23" s="13">
        <f>EXP(-$C$6*F23)*($C$5-$C$7)+$C$7</f>
        <v>529.31129152122787</v>
      </c>
      <c r="I23" s="13">
        <f>EXP(-$C$11*F23)*($C$10-$C$12)+$C$12</f>
        <v>572.46063880860299</v>
      </c>
      <c r="K23" s="14">
        <f t="shared" si="0"/>
        <v>3.2012385419306353E-3</v>
      </c>
      <c r="L23" s="14">
        <f t="shared" si="1"/>
        <v>2.0366609522511084E-2</v>
      </c>
    </row>
    <row r="24" spans="2:12" ht="20" x14ac:dyDescent="0.4">
      <c r="F24" s="9">
        <v>154</v>
      </c>
      <c r="G24" s="13">
        <v>539.97962832452208</v>
      </c>
      <c r="H24" s="13">
        <f>EXP(-$C$6*F24)*($C$5-$C$7)+$C$7</f>
        <v>525.54446790066436</v>
      </c>
      <c r="I24" s="13">
        <f>EXP(-$C$11*F24)*($C$10-$C$12)+$C$12</f>
        <v>565.77188877965921</v>
      </c>
      <c r="K24" s="14">
        <f t="shared" si="0"/>
        <v>7.1464190430426007E-4</v>
      </c>
      <c r="L24" s="14">
        <f t="shared" si="1"/>
        <v>2.281518844544602E-3</v>
      </c>
    </row>
    <row r="25" spans="2:12" ht="20" x14ac:dyDescent="0.4">
      <c r="F25" s="9">
        <v>162</v>
      </c>
      <c r="G25" s="13">
        <v>528.58194754949352</v>
      </c>
      <c r="H25" s="13">
        <f>EXP(-$C$6*F25)*($C$5-$C$7)+$C$7</f>
        <v>522.35811831152864</v>
      </c>
      <c r="I25" s="13">
        <f>EXP(-$C$11*F25)*($C$10-$C$12)+$C$12</f>
        <v>559.16129150728364</v>
      </c>
      <c r="K25" s="14">
        <f t="shared" si="0"/>
        <v>1.3864068115947286E-4</v>
      </c>
      <c r="L25" s="14">
        <f t="shared" si="1"/>
        <v>3.3468147499439273E-3</v>
      </c>
    </row>
    <row r="26" spans="2:12" ht="20" x14ac:dyDescent="0.4">
      <c r="F26" s="9">
        <v>170</v>
      </c>
      <c r="G26" s="13">
        <v>523.68663498016303</v>
      </c>
      <c r="H26" s="13">
        <f>EXP(-$C$6*F26)*($C$5-$C$7)+$C$7</f>
        <v>519.66279070214432</v>
      </c>
      <c r="I26" s="13">
        <f>EXP(-$C$11*F26)*($C$10-$C$12)+$C$12</f>
        <v>552.62793383829626</v>
      </c>
      <c r="K26" s="14">
        <f t="shared" si="0"/>
        <v>5.9039048518240222E-5</v>
      </c>
      <c r="L26" s="14">
        <f t="shared" si="1"/>
        <v>3.054168932236017E-3</v>
      </c>
    </row>
    <row r="27" spans="2:12" ht="20" x14ac:dyDescent="0.4">
      <c r="F27" s="9">
        <v>178</v>
      </c>
      <c r="G27" s="13">
        <v>523.21941235709221</v>
      </c>
      <c r="H27" s="13">
        <f>EXP(-$C$6*F27)*($C$5-$C$7)+$C$7</f>
        <v>517.38281773662948</v>
      </c>
      <c r="I27" s="13">
        <f>EXP(-$C$11*F27)*($C$10-$C$12)+$C$12</f>
        <v>546.17091328899016</v>
      </c>
      <c r="K27" s="14">
        <f t="shared" si="0"/>
        <v>1.2443752471713549E-4</v>
      </c>
      <c r="L27" s="14">
        <f t="shared" si="1"/>
        <v>1.9242189453263347E-3</v>
      </c>
    </row>
    <row r="28" spans="2:12" ht="20" x14ac:dyDescent="0.4">
      <c r="F28" s="9">
        <v>186</v>
      </c>
      <c r="G28" s="13">
        <v>527.11698392284552</v>
      </c>
      <c r="H28" s="13">
        <f>EXP(-$C$6*F28)*($C$5-$C$7)+$C$7</f>
        <v>515.45419254636317</v>
      </c>
      <c r="I28" s="13">
        <f>EXP(-$C$11*F28)*($C$10-$C$12)+$C$12</f>
        <v>539.78933792046701</v>
      </c>
      <c r="K28" s="14">
        <f t="shared" si="0"/>
        <v>4.8954316907049225E-4</v>
      </c>
      <c r="L28" s="14">
        <f t="shared" si="1"/>
        <v>5.7796371425356495E-4</v>
      </c>
    </row>
    <row r="29" spans="2:12" ht="20" x14ac:dyDescent="0.4">
      <c r="F29" s="9">
        <v>194</v>
      </c>
      <c r="G29" s="13">
        <v>495.32541259085627</v>
      </c>
      <c r="H29" s="13">
        <f>EXP(-$C$6*F29)*($C$5-$C$7)+$C$7</f>
        <v>513.8227718318243</v>
      </c>
      <c r="I29" s="13">
        <f>EXP(-$C$11*F29)*($C$10-$C$12)+$C$12</f>
        <v>533.48232621542945</v>
      </c>
      <c r="K29" s="14">
        <f t="shared" si="0"/>
        <v>1.3945633336663185E-3</v>
      </c>
      <c r="L29" s="14">
        <f t="shared" si="1"/>
        <v>5.9342420677121867E-3</v>
      </c>
    </row>
    <row r="30" spans="2:12" ht="20" x14ac:dyDescent="0.4">
      <c r="F30" s="9">
        <v>202</v>
      </c>
      <c r="G30" s="13">
        <v>523.79873620781177</v>
      </c>
      <c r="H30" s="13">
        <f>EXP(-$C$6*F30)*($C$5-$C$7)+$C$7</f>
        <v>512.44275586954222</v>
      </c>
      <c r="I30" s="13">
        <f>EXP(-$C$11*F30)*($C$10-$C$12)+$C$12</f>
        <v>527.24900695641315</v>
      </c>
      <c r="K30" s="14">
        <f t="shared" si="0"/>
        <v>4.7002436497174763E-4</v>
      </c>
      <c r="L30" s="14">
        <f t="shared" si="1"/>
        <v>4.3388782108724964E-5</v>
      </c>
    </row>
    <row r="31" spans="2:12" ht="20" x14ac:dyDescent="0.4">
      <c r="F31" s="9">
        <v>210</v>
      </c>
      <c r="G31" s="13">
        <v>516.49778841023885</v>
      </c>
      <c r="H31" s="13">
        <f>EXP(-$C$6*F31)*($C$5-$C$7)+$C$7</f>
        <v>511.27540275260492</v>
      </c>
      <c r="I31" s="13">
        <f>EXP(-$C$11*F31)*($C$10-$C$12)+$C$12</f>
        <v>521.08851910544081</v>
      </c>
      <c r="K31" s="14">
        <f t="shared" si="0"/>
        <v>1.022353169061843E-4</v>
      </c>
      <c r="L31" s="14">
        <f t="shared" si="1"/>
        <v>7.8999928952604151E-5</v>
      </c>
    </row>
    <row r="32" spans="2:12" ht="20" x14ac:dyDescent="0.4">
      <c r="F32" s="9">
        <v>218</v>
      </c>
      <c r="G32" s="13">
        <v>527.38919382476786</v>
      </c>
      <c r="H32" s="13">
        <f>EXP(-$C$6*F32)*($C$5-$C$7)+$C$7</f>
        <v>510.28794076892615</v>
      </c>
      <c r="I32" s="13">
        <f>EXP(-$C$11*F32)*($C$10-$C$12)+$C$12</f>
        <v>515.00001168508322</v>
      </c>
      <c r="K32" s="14">
        <f t="shared" si="0"/>
        <v>1.0514615918655419E-3</v>
      </c>
      <c r="L32" s="14">
        <f t="shared" si="1"/>
        <v>5.518522553488609E-4</v>
      </c>
    </row>
    <row r="33" spans="6:12" ht="20" x14ac:dyDescent="0.4">
      <c r="F33" s="9">
        <v>226</v>
      </c>
      <c r="G33" s="13">
        <v>505.44451183427719</v>
      </c>
      <c r="H33" s="13">
        <f>EXP(-$C$6*F33)*($C$5-$C$7)+$C$7</f>
        <v>509.45264838390301</v>
      </c>
      <c r="I33" s="13">
        <f>EXP(-$C$11*F33)*($C$10-$C$12)+$C$12</f>
        <v>508.98264366090996</v>
      </c>
      <c r="K33" s="14">
        <f t="shared" si="0"/>
        <v>6.288369416139033E-5</v>
      </c>
      <c r="L33" s="14">
        <f t="shared" si="1"/>
        <v>4.900056072210438E-5</v>
      </c>
    </row>
    <row r="34" spans="6:12" ht="20" x14ac:dyDescent="0.4">
      <c r="F34" s="9">
        <v>234</v>
      </c>
      <c r="G34" s="13">
        <v>501.63950694353235</v>
      </c>
      <c r="H34" s="13">
        <f>EXP(-$C$6*F34)*($C$5-$C$7)+$C$7</f>
        <v>508.74607599933552</v>
      </c>
      <c r="I34" s="13">
        <f>EXP(-$C$11*F34)*($C$10-$C$12)+$C$12</f>
        <v>503.03558382531298</v>
      </c>
      <c r="K34" s="14">
        <f t="shared" si="0"/>
        <v>2.0069497390785384E-4</v>
      </c>
      <c r="L34" s="14">
        <f t="shared" si="1"/>
        <v>7.7452458257694537E-6</v>
      </c>
    </row>
    <row r="35" spans="6:12" ht="20" x14ac:dyDescent="0.4">
      <c r="F35" s="9">
        <v>242</v>
      </c>
      <c r="G35" s="13">
        <v>521.9535270257968</v>
      </c>
      <c r="H35" s="13">
        <f>EXP(-$C$6*F35)*($C$5-$C$7)+$C$7</f>
        <v>508.1483876406424</v>
      </c>
      <c r="I35" s="13">
        <f>EXP(-$C$11*F35)*($C$10-$C$12)+$C$12</f>
        <v>497.15801068268809</v>
      </c>
      <c r="K35" s="14">
        <f t="shared" si="0"/>
        <v>6.9954864316221753E-4</v>
      </c>
      <c r="L35" s="14">
        <f t="shared" si="1"/>
        <v>2.256745783804867E-3</v>
      </c>
    </row>
    <row r="36" spans="6:12" ht="20" x14ac:dyDescent="0.4">
      <c r="F36" s="9">
        <v>250</v>
      </c>
      <c r="G36" s="13">
        <v>529.36897349954279</v>
      </c>
      <c r="H36" s="13">
        <f>EXP(-$C$6*F36)*($C$5-$C$7)+$C$7</f>
        <v>507.64280409121454</v>
      </c>
      <c r="I36" s="13">
        <f>EXP(-$C$11*F36)*($C$10-$C$12)+$C$12</f>
        <v>491.34911233595773</v>
      </c>
      <c r="K36" s="14">
        <f t="shared" si="0"/>
        <v>1.684415992278195E-3</v>
      </c>
      <c r="L36" s="14">
        <f t="shared" si="1"/>
        <v>5.1582701829713286E-3</v>
      </c>
    </row>
    <row r="37" spans="6:12" ht="20" x14ac:dyDescent="0.4">
      <c r="F37" s="9">
        <v>258</v>
      </c>
      <c r="G37" s="13">
        <v>501.87084984282711</v>
      </c>
      <c r="H37" s="13">
        <f>EXP(-$C$6*F37)*($C$5-$C$7)+$C$7</f>
        <v>507.21513184072774</v>
      </c>
      <c r="I37" s="13">
        <f>EXP(-$C$11*F37)*($C$10-$C$12)+$C$12</f>
        <v>485.60808637442005</v>
      </c>
      <c r="K37" s="14">
        <f t="shared" si="0"/>
        <v>1.1339523092341027E-4</v>
      </c>
      <c r="L37" s="14">
        <f t="shared" si="1"/>
        <v>1.0500373527963386E-3</v>
      </c>
    </row>
    <row r="38" spans="6:12" ht="20" x14ac:dyDescent="0.4">
      <c r="F38" s="9">
        <v>266</v>
      </c>
      <c r="G38" s="13">
        <v>500.44637686261973</v>
      </c>
      <c r="H38" s="13">
        <f>EXP(-$C$6*F38)*($C$5-$C$7)+$C$7</f>
        <v>506.85336462333424</v>
      </c>
      <c r="I38" s="13">
        <f>EXP(-$C$11*F38)*($C$10-$C$12)+$C$12</f>
        <v>479.93413976290771</v>
      </c>
      <c r="K38" s="14">
        <f t="shared" si="0"/>
        <v>1.6390518410245339E-4</v>
      </c>
      <c r="L38" s="14">
        <f t="shared" si="1"/>
        <v>1.680006480271188E-3</v>
      </c>
    </row>
    <row r="39" spans="6:12" ht="20" x14ac:dyDescent="0.4">
      <c r="F39" s="9">
        <v>274</v>
      </c>
      <c r="G39" s="13">
        <v>493.08466484895206</v>
      </c>
      <c r="H39" s="13">
        <f>EXP(-$C$6*F39)*($C$5-$C$7)+$C$7</f>
        <v>506.54734635950803</v>
      </c>
      <c r="I39" s="13">
        <f>EXP(-$C$11*F39)*($C$10-$C$12)+$C$12</f>
        <v>474.32648873224264</v>
      </c>
      <c r="K39" s="14">
        <f t="shared" si="0"/>
        <v>7.4545280191799562E-4</v>
      </c>
      <c r="L39" s="14">
        <f t="shared" si="1"/>
        <v>1.4472322312334099E-3</v>
      </c>
    </row>
    <row r="40" spans="6:12" ht="20" x14ac:dyDescent="0.4">
      <c r="F40" s="9">
        <v>282</v>
      </c>
      <c r="G40" s="13">
        <v>496.77643420311068</v>
      </c>
      <c r="H40" s="13">
        <f>EXP(-$C$6*F40)*($C$5-$C$7)+$C$7</f>
        <v>506.28848603913417</v>
      </c>
      <c r="I40" s="13">
        <f>EXP(-$C$11*F40)*($C$10-$C$12)+$C$12</f>
        <v>468.78435867096982</v>
      </c>
      <c r="K40" s="14">
        <f t="shared" si="0"/>
        <v>3.6662868821589397E-4</v>
      </c>
      <c r="L40" s="14">
        <f t="shared" si="1"/>
        <v>3.1750329084908185E-3</v>
      </c>
    </row>
    <row r="41" spans="6:12" ht="20" x14ac:dyDescent="0.4">
      <c r="F41" s="9">
        <v>290</v>
      </c>
      <c r="G41" s="13">
        <v>517.51377737268785</v>
      </c>
      <c r="H41" s="13">
        <f>EXP(-$C$6*F41)*($C$5-$C$7)+$C$7</f>
        <v>506.06951654160741</v>
      </c>
      <c r="I41" s="13">
        <f>EXP(-$C$11*F41)*($C$10-$C$12)+$C$12</f>
        <v>463.3069840183569</v>
      </c>
      <c r="K41" s="14">
        <f t="shared" si="0"/>
        <v>4.890256764950899E-4</v>
      </c>
      <c r="L41" s="14">
        <f t="shared" si="1"/>
        <v>1.0971439223517863E-2</v>
      </c>
    </row>
    <row r="42" spans="6:12" ht="20" x14ac:dyDescent="0.4">
      <c r="F42" s="9">
        <v>298</v>
      </c>
      <c r="G42" s="13">
        <v>472.28995598601358</v>
      </c>
      <c r="H42" s="13">
        <f>EXP(-$C$6*F42)*($C$5-$C$7)+$C$7</f>
        <v>505.88429062216994</v>
      </c>
      <c r="I42" s="13">
        <f>EXP(-$C$11*F42)*($C$10-$C$12)+$C$12</f>
        <v>457.89360815864342</v>
      </c>
      <c r="K42" s="14">
        <f t="shared" si="0"/>
        <v>5.0595823453348874E-3</v>
      </c>
      <c r="L42" s="14">
        <f t="shared" si="1"/>
        <v>9.2915301962210152E-4</v>
      </c>
    </row>
    <row r="43" spans="6:12" ht="20" x14ac:dyDescent="0.4">
      <c r="F43" s="9">
        <v>300</v>
      </c>
      <c r="G43" s="13">
        <v>525.23937608833319</v>
      </c>
      <c r="H43" s="13">
        <f>EXP(-$C$6*F43)*($C$5-$C$7)+$C$7</f>
        <v>505.84262857802224</v>
      </c>
      <c r="I43" s="13">
        <f>EXP(-$C$11*F43)*($C$10-$C$12)+$C$12</f>
        <v>456.55017618241914</v>
      </c>
      <c r="K43" s="14">
        <f t="shared" si="0"/>
        <v>1.3637767166277703E-3</v>
      </c>
      <c r="L43" s="14">
        <f t="shared" si="1"/>
        <v>1.7102608799438042E-2</v>
      </c>
    </row>
  </sheetData>
  <mergeCells count="6">
    <mergeCell ref="B9:C9"/>
    <mergeCell ref="B14:C14"/>
    <mergeCell ref="N1:V1"/>
    <mergeCell ref="B4:C4"/>
    <mergeCell ref="F2:G2"/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Initial Rate Estimation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Omar El Sayed</cp:lastModifiedBy>
  <dcterms:created xsi:type="dcterms:W3CDTF">2020-12-12T18:48:36Z</dcterms:created>
  <dcterms:modified xsi:type="dcterms:W3CDTF">2021-01-23T19:56:49Z</dcterms:modified>
</cp:coreProperties>
</file>